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60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1"/>
  <c r="I30"/>
  <c r="I15"/>
  <c r="H20"/>
  <c r="H21"/>
  <c r="H23"/>
  <c r="H24"/>
  <c r="H25"/>
  <c r="H27"/>
  <c r="H28"/>
  <c r="H29"/>
  <c r="H19"/>
  <c r="I20" l="1"/>
  <c r="I21"/>
  <c r="I23"/>
  <c r="I24"/>
  <c r="I25"/>
  <c r="I27"/>
  <c r="I28"/>
  <c r="I29"/>
  <c r="I19"/>
  <c r="I5"/>
  <c r="I6"/>
  <c r="I8"/>
  <c r="I9"/>
  <c r="I10"/>
  <c r="I12"/>
  <c r="I13"/>
  <c r="I14"/>
  <c r="I4"/>
  <c r="J35" l="1"/>
  <c r="J36"/>
  <c r="J37"/>
  <c r="J34"/>
  <c r="I35"/>
  <c r="I36"/>
  <c r="I37"/>
  <c r="I34"/>
  <c r="K34" l="1"/>
  <c r="L34"/>
  <c r="M34" s="1"/>
  <c r="K36"/>
  <c r="L36" s="1"/>
  <c r="M36" s="1"/>
  <c r="K37"/>
  <c r="L37" s="1"/>
  <c r="M37" s="1"/>
  <c r="K35"/>
  <c r="L35" s="1"/>
  <c r="M35" s="1"/>
  <c r="H5"/>
  <c r="H6"/>
  <c r="H8"/>
  <c r="H9"/>
  <c r="H10"/>
  <c r="H12"/>
  <c r="H13"/>
  <c r="H14"/>
  <c r="H4"/>
</calcChain>
</file>

<file path=xl/sharedStrings.xml><?xml version="1.0" encoding="utf-8"?>
<sst xmlns="http://schemas.openxmlformats.org/spreadsheetml/2006/main" count="67" uniqueCount="44">
  <si>
    <t>Lab 8: Rotational Motion</t>
  </si>
  <si>
    <t>Run 1</t>
  </si>
  <si>
    <t>Run 2</t>
  </si>
  <si>
    <t>Run 3</t>
  </si>
  <si>
    <t>Run 4</t>
  </si>
  <si>
    <t>Run 5</t>
  </si>
  <si>
    <t>Run 6</t>
  </si>
  <si>
    <t>Run 7</t>
  </si>
  <si>
    <t>Run 8</t>
  </si>
  <si>
    <t>Run 9</t>
  </si>
  <si>
    <r>
      <t>mass</t>
    </r>
    <r>
      <rPr>
        <vertAlign val="subscript"/>
        <sz val="11"/>
        <color theme="1"/>
        <rFont val="Times New Roman"/>
        <family val="1"/>
      </rPr>
      <t xml:space="preserve">hanger </t>
    </r>
    <r>
      <rPr>
        <sz val="11"/>
        <color theme="1"/>
        <rFont val="Times New Roman"/>
        <family val="1"/>
      </rPr>
      <t>(kg)</t>
    </r>
  </si>
  <si>
    <r>
      <t>Mass</t>
    </r>
    <r>
      <rPr>
        <vertAlign val="subscript"/>
        <sz val="11"/>
        <color theme="1"/>
        <rFont val="Calibri"/>
        <family val="2"/>
        <scheme val="minor"/>
      </rPr>
      <t xml:space="preserve">rod1 </t>
    </r>
    <r>
      <rPr>
        <sz val="11"/>
        <color theme="1"/>
        <rFont val="Calibri"/>
        <family val="2"/>
        <scheme val="minor"/>
      </rPr>
      <t>(kg)</t>
    </r>
  </si>
  <si>
    <r>
      <t>Mass</t>
    </r>
    <r>
      <rPr>
        <vertAlign val="subscript"/>
        <sz val="11"/>
        <color theme="1"/>
        <rFont val="Calibri"/>
        <family val="2"/>
        <scheme val="minor"/>
      </rPr>
      <t xml:space="preserve">rod2 </t>
    </r>
    <r>
      <rPr>
        <sz val="11"/>
        <color theme="1"/>
        <rFont val="Calibri"/>
        <family val="2"/>
        <scheme val="minor"/>
      </rPr>
      <t>(kg)</t>
    </r>
  </si>
  <si>
    <r>
      <t>Radius</t>
    </r>
    <r>
      <rPr>
        <vertAlign val="subscript"/>
        <sz val="11"/>
        <color theme="1"/>
        <rFont val="Times New Roman"/>
        <family val="1"/>
      </rPr>
      <t>pulley</t>
    </r>
    <r>
      <rPr>
        <sz val="11"/>
        <color theme="1"/>
        <rFont val="Times New Roman"/>
        <family val="1"/>
      </rPr>
      <t xml:space="preserve"> (m)</t>
    </r>
    <r>
      <rPr>
        <vertAlign val="subscript"/>
        <sz val="11"/>
        <color theme="1"/>
        <rFont val="Times New Roman"/>
        <family val="1"/>
      </rPr>
      <t xml:space="preserve"> </t>
    </r>
  </si>
  <si>
    <r>
      <t>Radius</t>
    </r>
    <r>
      <rPr>
        <vertAlign val="subscript"/>
        <sz val="11"/>
        <color theme="1"/>
        <rFont val="Times New Roman"/>
        <family val="1"/>
      </rPr>
      <t>weights</t>
    </r>
    <r>
      <rPr>
        <sz val="11"/>
        <color theme="1"/>
        <rFont val="Times New Roman"/>
        <family val="1"/>
      </rPr>
      <t xml:space="preserve"> (m)</t>
    </r>
  </si>
  <si>
    <r>
      <rPr>
        <sz val="11"/>
        <color theme="1"/>
        <rFont val="Calibri"/>
        <family val="2"/>
      </rPr>
      <t>α</t>
    </r>
    <r>
      <rPr>
        <vertAlign val="subscript"/>
        <sz val="11"/>
        <color theme="1"/>
        <rFont val="Times New Roman"/>
        <family val="1"/>
      </rPr>
      <t>experiment</t>
    </r>
  </si>
  <si>
    <r>
      <t>α</t>
    </r>
    <r>
      <rPr>
        <vertAlign val="subscript"/>
        <sz val="11"/>
        <color theme="1"/>
        <rFont val="Times New Roman"/>
        <family val="1"/>
      </rPr>
      <t>Theory</t>
    </r>
  </si>
  <si>
    <t>Mass of the rod, the distance from the ground that the hanger is dropped, length of rod.</t>
  </si>
  <si>
    <t>Yes, as the masses are moved towards the center angular acceleration increased.</t>
  </si>
  <si>
    <t>Part 1:</t>
  </si>
  <si>
    <t>Part 3:</t>
  </si>
  <si>
    <t>Part 2:</t>
  </si>
  <si>
    <r>
      <t>w</t>
    </r>
    <r>
      <rPr>
        <i/>
        <vertAlign val="subscript"/>
        <sz val="11"/>
        <color theme="1"/>
        <rFont val="Times New Roman"/>
        <family val="1"/>
      </rPr>
      <t>o</t>
    </r>
  </si>
  <si>
    <r>
      <t>w</t>
    </r>
    <r>
      <rPr>
        <i/>
        <vertAlign val="subscript"/>
        <sz val="11"/>
        <color theme="1"/>
        <rFont val="Times New Roman"/>
        <family val="1"/>
      </rPr>
      <t>f</t>
    </r>
  </si>
  <si>
    <r>
      <t>Mass</t>
    </r>
    <r>
      <rPr>
        <vertAlign val="subscript"/>
        <sz val="11"/>
        <color theme="1"/>
        <rFont val="Times New Roman"/>
        <family val="1"/>
      </rPr>
      <t>plate</t>
    </r>
    <r>
      <rPr>
        <sz val="11"/>
        <color theme="1"/>
        <rFont val="Times New Roman"/>
        <family val="1"/>
      </rPr>
      <t xml:space="preserve"> (kg)</t>
    </r>
  </si>
  <si>
    <t xml:space="preserve">Ring inner radius </t>
  </si>
  <si>
    <t>Ring outer radius</t>
  </si>
  <si>
    <r>
      <t>Mass</t>
    </r>
    <r>
      <rPr>
        <vertAlign val="subscript"/>
        <sz val="11"/>
        <color theme="1"/>
        <rFont val="Times New Roman"/>
        <family val="1"/>
      </rPr>
      <t xml:space="preserve">ring </t>
    </r>
    <r>
      <rPr>
        <sz val="11"/>
        <color theme="1"/>
        <rFont val="Times New Roman"/>
        <family val="1"/>
      </rPr>
      <t>(kg)</t>
    </r>
  </si>
  <si>
    <t>Plate radius</t>
  </si>
  <si>
    <t>Plate inertia</t>
  </si>
  <si>
    <t>Ring inertia</t>
  </si>
  <si>
    <t>Part 1 Questions:</t>
  </si>
  <si>
    <t>Part 2 Questions:</t>
  </si>
  <si>
    <r>
      <t>α</t>
    </r>
    <r>
      <rPr>
        <vertAlign val="subscript"/>
        <sz val="11"/>
        <color theme="1"/>
        <rFont val="Times New Roman"/>
        <family val="1"/>
      </rPr>
      <t>experiment</t>
    </r>
  </si>
  <si>
    <t>Final Inertia</t>
  </si>
  <si>
    <r>
      <t>w</t>
    </r>
    <r>
      <rPr>
        <i/>
        <vertAlign val="subscript"/>
        <sz val="11"/>
        <color theme="1"/>
        <rFont val="Times New Roman"/>
        <family val="1"/>
      </rPr>
      <t>ftheory</t>
    </r>
  </si>
  <si>
    <t>% error</t>
  </si>
  <si>
    <t>The screws in used to hold the masses may make a small difference, there may be a wobble along the height of the  system. The pulley may cause a bit of unaccounted for friction. There are tiny things that are difficult to account for in this experiment such as holes in the rod as well.</t>
  </si>
  <si>
    <t>avg error</t>
  </si>
  <si>
    <t>We may be able to improve this experiment further by accounting for each screw and screw hole in the experiement and by getting a stand that woudn't wobble at all.</t>
  </si>
  <si>
    <t>Part 3 Questions:</t>
  </si>
  <si>
    <t>The bearings most likely cause a small amount of friction thus a small amount of torque in the direction opposite that the plate and ring are turning.</t>
  </si>
  <si>
    <t>These were inelastic collisions</t>
  </si>
  <si>
    <t>Yes they did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</si>
</sst>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00"/>
    <numFmt numFmtId="166" formatCode="0.0000000"/>
    <numFmt numFmtId="167" formatCode="0.000000"/>
  </numFmts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Times New Roman"/>
      <family val="1"/>
    </font>
    <font>
      <i/>
      <vertAlign val="subscript"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0">
    <xf numFmtId="0" fontId="0" fillId="0" borderId="0" xfId="0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1" fillId="0" borderId="0" xfId="0" applyFont="1" applyBorder="1"/>
    <xf numFmtId="0" fontId="0" fillId="0" borderId="0" xfId="0" applyBorder="1" applyAlignment="1">
      <alignment horizontal="right"/>
    </xf>
    <xf numFmtId="0" fontId="1" fillId="0" borderId="3" xfId="0" applyFont="1" applyFill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Border="1"/>
    <xf numFmtId="2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166" fontId="1" fillId="0" borderId="2" xfId="0" applyNumberFormat="1" applyFont="1" applyBorder="1"/>
    <xf numFmtId="9" fontId="1" fillId="0" borderId="2" xfId="1" applyFont="1" applyBorder="1" applyAlignment="1">
      <alignment horizontal="right"/>
    </xf>
    <xf numFmtId="0" fontId="1" fillId="0" borderId="0" xfId="0" applyFont="1"/>
    <xf numFmtId="9" fontId="1" fillId="0" borderId="2" xfId="1" applyFont="1" applyBorder="1"/>
    <xf numFmtId="167" fontId="1" fillId="0" borderId="2" xfId="0" applyNumberFormat="1" applyFont="1" applyBorder="1"/>
    <xf numFmtId="0" fontId="0" fillId="0" borderId="0" xfId="1" applyNumberFormat="1" applyFont="1"/>
    <xf numFmtId="0" fontId="0" fillId="0" borderId="0" xfId="0" applyNumberFormat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2" fontId="1" fillId="0" borderId="3" xfId="0" applyNumberFormat="1" applyFont="1" applyBorder="1" applyAlignment="1">
      <alignment horizontal="right"/>
    </xf>
    <xf numFmtId="9" fontId="1" fillId="0" borderId="3" xfId="1" applyFont="1" applyBorder="1"/>
    <xf numFmtId="0" fontId="1" fillId="0" borderId="4" xfId="0" applyFont="1" applyFill="1" applyBorder="1" applyAlignment="1">
      <alignment horizontal="right"/>
    </xf>
    <xf numFmtId="0" fontId="1" fillId="0" borderId="4" xfId="0" applyFont="1" applyBorder="1"/>
    <xf numFmtId="2" fontId="1" fillId="0" borderId="4" xfId="0" applyNumberFormat="1" applyFont="1" applyBorder="1" applyAlignment="1">
      <alignment horizontal="right"/>
    </xf>
    <xf numFmtId="9" fontId="1" fillId="0" borderId="2" xfId="1" applyFont="1" applyFill="1" applyBorder="1"/>
    <xf numFmtId="9" fontId="1" fillId="0" borderId="2" xfId="0" applyNumberFormat="1" applyFont="1" applyBorder="1"/>
    <xf numFmtId="0" fontId="0" fillId="0" borderId="0" xfId="0" applyFont="1"/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 applyFill="1" applyBorder="1" applyAlignment="1"/>
    <xf numFmtId="0" fontId="0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/>
    </xf>
    <xf numFmtId="0" fontId="0" fillId="0" borderId="0" xfId="0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8"/>
  <sheetViews>
    <sheetView tabSelected="1" topLeftCell="A28" zoomScale="80" zoomScaleNormal="80" workbookViewId="0">
      <selection activeCell="I49" sqref="I49"/>
    </sheetView>
  </sheetViews>
  <sheetFormatPr defaultRowHeight="15"/>
  <cols>
    <col min="1" max="1" width="10" customWidth="1"/>
    <col min="2" max="2" width="12.7109375" bestFit="1" customWidth="1"/>
    <col min="3" max="4" width="11.7109375" bestFit="1" customWidth="1"/>
    <col min="5" max="5" width="14.28515625" bestFit="1" customWidth="1"/>
    <col min="6" max="7" width="15.85546875" bestFit="1" customWidth="1"/>
    <col min="8" max="8" width="15.42578125" bestFit="1" customWidth="1"/>
    <col min="9" max="9" width="12.140625" customWidth="1"/>
    <col min="10" max="10" width="12.42578125" customWidth="1"/>
    <col min="11" max="11" width="13.42578125" customWidth="1"/>
    <col min="12" max="12" width="10.42578125" customWidth="1"/>
    <col min="13" max="13" width="9.42578125" bestFit="1" customWidth="1"/>
    <col min="15" max="15" width="22" customWidth="1"/>
  </cols>
  <sheetData>
    <row r="1" spans="1:15" ht="21" thickBot="1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15">
      <c r="A2" s="19" t="s">
        <v>19</v>
      </c>
      <c r="I2" s="5"/>
      <c r="K2" t="s">
        <v>31</v>
      </c>
    </row>
    <row r="3" spans="1:15" ht="15" customHeight="1">
      <c r="A3" s="1"/>
      <c r="B3" s="2" t="s">
        <v>10</v>
      </c>
      <c r="C3" s="4" t="s">
        <v>11</v>
      </c>
      <c r="D3" s="13" t="s">
        <v>12</v>
      </c>
      <c r="E3" s="2" t="s">
        <v>13</v>
      </c>
      <c r="F3" s="2" t="s">
        <v>14</v>
      </c>
      <c r="G3" s="6" t="s">
        <v>15</v>
      </c>
      <c r="H3" s="11" t="s">
        <v>16</v>
      </c>
      <c r="I3" s="2" t="s">
        <v>36</v>
      </c>
      <c r="J3">
        <v>1</v>
      </c>
      <c r="K3" s="47" t="s">
        <v>18</v>
      </c>
      <c r="L3" s="47"/>
      <c r="M3" s="47"/>
      <c r="N3" s="47"/>
      <c r="O3" s="47"/>
    </row>
    <row r="4" spans="1:15">
      <c r="A4" s="2" t="s">
        <v>1</v>
      </c>
      <c r="B4" s="3">
        <v>0.1</v>
      </c>
      <c r="C4" s="3">
        <v>7.5999999999999998E-2</v>
      </c>
      <c r="D4" s="3">
        <v>7.5999999999999998E-2</v>
      </c>
      <c r="E4" s="3">
        <v>1.2999999999999999E-2</v>
      </c>
      <c r="F4" s="3">
        <v>0.18</v>
      </c>
      <c r="G4" s="3">
        <v>2.6</v>
      </c>
      <c r="H4" s="8">
        <f>((E4*B4*9.8))/(((D4+C4)*(F4^2)+B4*(E4^2)))</f>
        <v>2.5780601817188415</v>
      </c>
      <c r="I4" s="25">
        <f>ABS((H4-G4))/H4</f>
        <v>8.5102040816327443E-3</v>
      </c>
      <c r="K4" s="47"/>
      <c r="L4" s="47"/>
      <c r="M4" s="47"/>
      <c r="N4" s="47"/>
      <c r="O4" s="47"/>
    </row>
    <row r="5" spans="1:15" ht="15" customHeight="1">
      <c r="A5" s="2" t="s">
        <v>2</v>
      </c>
      <c r="B5" s="3">
        <v>0.1</v>
      </c>
      <c r="C5" s="3">
        <v>7.5999999999999998E-2</v>
      </c>
      <c r="D5" s="3">
        <v>7.5999999999999998E-2</v>
      </c>
      <c r="E5" s="3">
        <v>1.2999999999999999E-2</v>
      </c>
      <c r="F5" s="3">
        <v>0.18</v>
      </c>
      <c r="G5" s="3">
        <v>2.52</v>
      </c>
      <c r="H5" s="8">
        <f t="shared" ref="H5:H14" si="0">((E5*B5*9.8))/(((D5+C5)*(F5^2)+B5*(E5^2)))</f>
        <v>2.5780601817188415</v>
      </c>
      <c r="I5" s="25">
        <f t="shared" ref="I5:I14" si="1">ABS((H5-G5))/H5</f>
        <v>2.2520879120879057E-2</v>
      </c>
      <c r="K5" s="47"/>
      <c r="L5" s="47"/>
      <c r="M5" s="47"/>
      <c r="N5" s="47"/>
      <c r="O5" s="47"/>
    </row>
    <row r="6" spans="1:15">
      <c r="A6" s="2" t="s">
        <v>3</v>
      </c>
      <c r="B6" s="3">
        <v>0.1</v>
      </c>
      <c r="C6" s="3">
        <v>7.5999999999999998E-2</v>
      </c>
      <c r="D6" s="3">
        <v>7.5999999999999998E-2</v>
      </c>
      <c r="E6" s="3">
        <v>1.2999999999999999E-2</v>
      </c>
      <c r="F6" s="3">
        <v>0.18</v>
      </c>
      <c r="G6" s="3">
        <v>2.56</v>
      </c>
      <c r="H6" s="8">
        <f t="shared" si="0"/>
        <v>2.5780601817188415</v>
      </c>
      <c r="I6" s="25">
        <f t="shared" si="1"/>
        <v>7.0053375196231574E-3</v>
      </c>
      <c r="J6">
        <v>2</v>
      </c>
      <c r="K6" s="47" t="s">
        <v>17</v>
      </c>
      <c r="L6" s="47"/>
      <c r="M6" s="47"/>
      <c r="N6" s="47"/>
      <c r="O6" s="47"/>
    </row>
    <row r="7" spans="1:15">
      <c r="A7" s="7"/>
      <c r="B7" s="3"/>
      <c r="C7" s="3"/>
      <c r="D7" s="3"/>
      <c r="E7" s="3"/>
      <c r="F7" s="3"/>
      <c r="G7" s="3"/>
      <c r="H7" s="8"/>
      <c r="I7" s="25"/>
      <c r="K7" s="47"/>
      <c r="L7" s="47"/>
      <c r="M7" s="47"/>
      <c r="N7" s="47"/>
      <c r="O7" s="47"/>
    </row>
    <row r="8" spans="1:15">
      <c r="A8" s="2" t="s">
        <v>4</v>
      </c>
      <c r="B8" s="3">
        <v>0.1</v>
      </c>
      <c r="C8" s="3">
        <v>7.5999999999999998E-2</v>
      </c>
      <c r="D8" s="3">
        <v>7.5999999999999998E-2</v>
      </c>
      <c r="E8" s="3">
        <v>1.2999999999999999E-2</v>
      </c>
      <c r="F8" s="3">
        <v>0.09</v>
      </c>
      <c r="G8" s="3">
        <v>8.59</v>
      </c>
      <c r="H8" s="8">
        <f t="shared" si="0"/>
        <v>10.207515423443633</v>
      </c>
      <c r="I8" s="25">
        <f t="shared" si="1"/>
        <v>0.15846318681318672</v>
      </c>
      <c r="J8" s="10"/>
      <c r="K8" s="47"/>
      <c r="L8" s="47"/>
      <c r="M8" s="47"/>
      <c r="N8" s="47"/>
      <c r="O8" s="47"/>
    </row>
    <row r="9" spans="1:15">
      <c r="A9" s="2" t="s">
        <v>5</v>
      </c>
      <c r="B9" s="3">
        <v>0.1</v>
      </c>
      <c r="C9" s="3">
        <v>7.5999999999999998E-2</v>
      </c>
      <c r="D9" s="3">
        <v>7.5999999999999998E-2</v>
      </c>
      <c r="E9" s="3">
        <v>1.2999999999999999E-2</v>
      </c>
      <c r="F9" s="3">
        <v>0.09</v>
      </c>
      <c r="G9" s="3">
        <v>8.58</v>
      </c>
      <c r="H9" s="8">
        <f t="shared" si="0"/>
        <v>10.207515423443633</v>
      </c>
      <c r="I9" s="25">
        <f t="shared" si="1"/>
        <v>0.15944285714285703</v>
      </c>
      <c r="J9" s="10"/>
    </row>
    <row r="10" spans="1:15">
      <c r="A10" s="2" t="s">
        <v>6</v>
      </c>
      <c r="B10" s="3">
        <v>0.1</v>
      </c>
      <c r="C10" s="3">
        <v>7.5999999999999998E-2</v>
      </c>
      <c r="D10" s="3">
        <v>7.5999999999999998E-2</v>
      </c>
      <c r="E10" s="3">
        <v>1.2999999999999999E-2</v>
      </c>
      <c r="F10" s="3">
        <v>0.09</v>
      </c>
      <c r="G10" s="3">
        <v>8.42</v>
      </c>
      <c r="H10" s="8">
        <f t="shared" si="0"/>
        <v>10.207515423443633</v>
      </c>
      <c r="I10" s="25">
        <f t="shared" si="1"/>
        <v>0.17511758241758232</v>
      </c>
      <c r="J10" s="10"/>
    </row>
    <row r="11" spans="1:15">
      <c r="A11" s="7"/>
      <c r="B11" s="3"/>
      <c r="C11" s="3"/>
      <c r="D11" s="3"/>
      <c r="E11" s="3"/>
      <c r="F11" s="3"/>
      <c r="G11" s="3"/>
      <c r="H11" s="8"/>
      <c r="I11" s="25"/>
      <c r="J11" s="10"/>
    </row>
    <row r="12" spans="1:15">
      <c r="A12" s="2" t="s">
        <v>7</v>
      </c>
      <c r="B12" s="3">
        <v>0.1</v>
      </c>
      <c r="C12" s="3">
        <v>7.5999999999999998E-2</v>
      </c>
      <c r="D12" s="3">
        <v>7.5999999999999998E-2</v>
      </c>
      <c r="E12" s="3">
        <v>1.2999999999999999E-2</v>
      </c>
      <c r="F12" s="3">
        <v>2.5000000000000001E-2</v>
      </c>
      <c r="G12" s="3">
        <v>26.4</v>
      </c>
      <c r="H12" s="8">
        <f t="shared" si="0"/>
        <v>113.85165326184091</v>
      </c>
      <c r="I12" s="25">
        <f t="shared" si="1"/>
        <v>0.76811930926216632</v>
      </c>
      <c r="J12" s="10"/>
    </row>
    <row r="13" spans="1:15">
      <c r="A13" s="2" t="s">
        <v>8</v>
      </c>
      <c r="B13" s="3">
        <v>0.1</v>
      </c>
      <c r="C13" s="3">
        <v>7.5999999999999998E-2</v>
      </c>
      <c r="D13" s="3">
        <v>7.5999999999999998E-2</v>
      </c>
      <c r="E13" s="3">
        <v>1.2999999999999999E-2</v>
      </c>
      <c r="F13" s="3">
        <v>2.5000000000000001E-2</v>
      </c>
      <c r="G13" s="3">
        <v>26.7</v>
      </c>
      <c r="H13" s="8">
        <f t="shared" si="0"/>
        <v>113.85165326184091</v>
      </c>
      <c r="I13" s="25">
        <f t="shared" si="1"/>
        <v>0.76548430141287283</v>
      </c>
      <c r="J13" s="10"/>
    </row>
    <row r="14" spans="1:15">
      <c r="A14" s="31" t="s">
        <v>9</v>
      </c>
      <c r="B14" s="32">
        <v>0.1</v>
      </c>
      <c r="C14" s="32">
        <v>7.5999999999999998E-2</v>
      </c>
      <c r="D14" s="32">
        <v>7.5999999999999998E-2</v>
      </c>
      <c r="E14" s="32">
        <v>1.2999999999999999E-2</v>
      </c>
      <c r="F14" s="32">
        <v>2.5000000000000001E-2</v>
      </c>
      <c r="G14" s="32">
        <v>26.1</v>
      </c>
      <c r="H14" s="33">
        <f t="shared" si="0"/>
        <v>113.85165326184091</v>
      </c>
      <c r="I14" s="25">
        <f t="shared" si="1"/>
        <v>0.77075431711146003</v>
      </c>
      <c r="J14" s="10"/>
    </row>
    <row r="15" spans="1:15">
      <c r="A15" s="35"/>
      <c r="B15" s="36"/>
      <c r="C15" s="36"/>
      <c r="D15" s="36"/>
      <c r="E15" s="36"/>
      <c r="F15" s="36"/>
      <c r="G15" s="36"/>
      <c r="H15" s="37" t="s">
        <v>38</v>
      </c>
      <c r="I15" s="39">
        <f>AVERAGE(I4:I14)</f>
        <v>0.31504644165358442</v>
      </c>
    </row>
    <row r="17" spans="1:15">
      <c r="A17" s="16" t="s">
        <v>21</v>
      </c>
      <c r="I17" s="26"/>
      <c r="K17" t="s">
        <v>32</v>
      </c>
    </row>
    <row r="18" spans="1:15" ht="18" customHeight="1">
      <c r="A18" s="14"/>
      <c r="B18" s="2" t="s">
        <v>10</v>
      </c>
      <c r="C18" s="4" t="s">
        <v>11</v>
      </c>
      <c r="D18" s="12" t="s">
        <v>12</v>
      </c>
      <c r="E18" s="2" t="s">
        <v>13</v>
      </c>
      <c r="F18" s="2" t="s">
        <v>14</v>
      </c>
      <c r="G18" s="11" t="s">
        <v>33</v>
      </c>
      <c r="H18" s="11" t="s">
        <v>16</v>
      </c>
      <c r="I18" s="6" t="s">
        <v>36</v>
      </c>
      <c r="J18">
        <v>1</v>
      </c>
      <c r="K18" s="47" t="s">
        <v>37</v>
      </c>
      <c r="L18" s="47"/>
      <c r="M18" s="47"/>
      <c r="N18" s="47"/>
      <c r="O18" s="47"/>
    </row>
    <row r="19" spans="1:15">
      <c r="A19" s="2" t="s">
        <v>1</v>
      </c>
      <c r="B19" s="3">
        <v>0.1</v>
      </c>
      <c r="C19" s="3">
        <v>7.5999999999999998E-2</v>
      </c>
      <c r="D19" s="3">
        <v>7.5999999999999998E-2</v>
      </c>
      <c r="E19" s="3">
        <v>1.2999999999999999E-2</v>
      </c>
      <c r="F19" s="3">
        <v>0.18</v>
      </c>
      <c r="G19" s="3">
        <v>2.6</v>
      </c>
      <c r="H19" s="8">
        <f>((E19*B19*9.8))/(((D19+C19)*(F19^2)+((0.026)*(1/12)*(0.38^2))+B19*(E19^2)))</f>
        <v>2.4245576863299858</v>
      </c>
      <c r="I19" s="27">
        <f>(ABS(H19-G19))/G19</f>
        <v>6.7477812950005489E-2</v>
      </c>
      <c r="J19" s="29"/>
      <c r="K19" s="47"/>
      <c r="L19" s="47"/>
      <c r="M19" s="47"/>
      <c r="N19" s="47"/>
      <c r="O19" s="47"/>
    </row>
    <row r="20" spans="1:15">
      <c r="A20" s="2" t="s">
        <v>2</v>
      </c>
      <c r="B20" s="3">
        <v>0.1</v>
      </c>
      <c r="C20" s="3">
        <v>7.5999999999999998E-2</v>
      </c>
      <c r="D20" s="3">
        <v>7.5999999999999998E-2</v>
      </c>
      <c r="E20" s="3">
        <v>1.2999999999999999E-2</v>
      </c>
      <c r="F20" s="3">
        <v>0.18</v>
      </c>
      <c r="G20" s="3">
        <v>2.52</v>
      </c>
      <c r="H20" s="8">
        <f t="shared" ref="H20:H29" si="2">((E20*B20*9.8))/(((D20+C20)*(F20^2)+((0.026)*(1/12)*(0.38^2))+B20*(E20^2)))</f>
        <v>2.4245576863299858</v>
      </c>
      <c r="I20" s="27">
        <f t="shared" ref="I20:I29" si="3">(ABS(H20-G20))/G20</f>
        <v>3.7873933996037383E-2</v>
      </c>
      <c r="J20" s="29"/>
      <c r="K20" s="47"/>
      <c r="L20" s="47"/>
      <c r="M20" s="47"/>
      <c r="N20" s="47"/>
      <c r="O20" s="47"/>
    </row>
    <row r="21" spans="1:15">
      <c r="A21" s="2" t="s">
        <v>3</v>
      </c>
      <c r="B21" s="3">
        <v>0.1</v>
      </c>
      <c r="C21" s="3">
        <v>7.5999999999999998E-2</v>
      </c>
      <c r="D21" s="3">
        <v>7.5999999999999998E-2</v>
      </c>
      <c r="E21" s="3">
        <v>1.2999999999999999E-2</v>
      </c>
      <c r="F21" s="3">
        <v>0.18</v>
      </c>
      <c r="G21" s="3">
        <v>2.56</v>
      </c>
      <c r="H21" s="8">
        <f t="shared" si="2"/>
        <v>2.4245576863299858</v>
      </c>
      <c r="I21" s="27">
        <f t="shared" si="3"/>
        <v>5.2907153777349315E-2</v>
      </c>
      <c r="J21" s="29"/>
      <c r="K21" s="47"/>
      <c r="L21" s="47"/>
      <c r="M21" s="47"/>
      <c r="N21" s="47"/>
      <c r="O21" s="47"/>
    </row>
    <row r="22" spans="1:15">
      <c r="A22" s="7"/>
      <c r="B22" s="3"/>
      <c r="C22" s="3"/>
      <c r="D22" s="3"/>
      <c r="E22" s="3"/>
      <c r="F22" s="3"/>
      <c r="G22" s="3"/>
      <c r="H22" s="8"/>
      <c r="I22" s="27"/>
      <c r="J22" s="29"/>
      <c r="K22" s="47"/>
      <c r="L22" s="47"/>
      <c r="M22" s="47"/>
      <c r="N22" s="47"/>
      <c r="O22" s="47"/>
    </row>
    <row r="23" spans="1:15">
      <c r="A23" s="2" t="s">
        <v>4</v>
      </c>
      <c r="B23" s="3">
        <v>0.1</v>
      </c>
      <c r="C23" s="3">
        <v>7.5999999999999998E-2</v>
      </c>
      <c r="D23" s="3">
        <v>7.5999999999999998E-2</v>
      </c>
      <c r="E23" s="3">
        <v>1.2999999999999999E-2</v>
      </c>
      <c r="F23" s="3">
        <v>0.09</v>
      </c>
      <c r="G23" s="3">
        <v>8.59</v>
      </c>
      <c r="H23" s="8">
        <f t="shared" si="2"/>
        <v>8.1616092592197127</v>
      </c>
      <c r="I23" s="27">
        <f t="shared" si="3"/>
        <v>4.987086621423599E-2</v>
      </c>
      <c r="J23" s="29">
        <v>2</v>
      </c>
      <c r="K23" s="47" t="s">
        <v>39</v>
      </c>
      <c r="L23" s="47"/>
      <c r="M23" s="47"/>
      <c r="N23" s="47"/>
      <c r="O23" s="47"/>
    </row>
    <row r="24" spans="1:15">
      <c r="A24" s="2" t="s">
        <v>5</v>
      </c>
      <c r="B24" s="3">
        <v>0.1</v>
      </c>
      <c r="C24" s="3">
        <v>7.5999999999999998E-2</v>
      </c>
      <c r="D24" s="3">
        <v>7.5999999999999998E-2</v>
      </c>
      <c r="E24" s="3">
        <v>1.2999999999999999E-2</v>
      </c>
      <c r="F24" s="3">
        <v>0.09</v>
      </c>
      <c r="G24" s="3">
        <v>8.58</v>
      </c>
      <c r="H24" s="8">
        <f t="shared" si="2"/>
        <v>8.1616092592197127</v>
      </c>
      <c r="I24" s="27">
        <f t="shared" si="3"/>
        <v>4.8763489601432092E-2</v>
      </c>
      <c r="J24" s="29"/>
      <c r="K24" s="47"/>
      <c r="L24" s="47"/>
      <c r="M24" s="47"/>
      <c r="N24" s="47"/>
      <c r="O24" s="47"/>
    </row>
    <row r="25" spans="1:15">
      <c r="A25" s="2" t="s">
        <v>6</v>
      </c>
      <c r="B25" s="3">
        <v>0.1</v>
      </c>
      <c r="C25" s="3">
        <v>7.5999999999999998E-2</v>
      </c>
      <c r="D25" s="3">
        <v>7.5999999999999998E-2</v>
      </c>
      <c r="E25" s="3">
        <v>1.2999999999999999E-2</v>
      </c>
      <c r="F25" s="3">
        <v>0.09</v>
      </c>
      <c r="G25" s="3">
        <v>8.42</v>
      </c>
      <c r="H25" s="8">
        <f t="shared" si="2"/>
        <v>8.1616092592197127</v>
      </c>
      <c r="I25" s="27">
        <f t="shared" si="3"/>
        <v>3.0687736434713449E-2</v>
      </c>
      <c r="J25" s="29"/>
      <c r="K25" s="47"/>
      <c r="L25" s="47"/>
      <c r="M25" s="47"/>
      <c r="N25" s="47"/>
      <c r="O25" s="47"/>
    </row>
    <row r="26" spans="1:15">
      <c r="A26" s="7"/>
      <c r="B26" s="3"/>
      <c r="C26" s="3"/>
      <c r="D26" s="3"/>
      <c r="E26" s="3"/>
      <c r="F26" s="3"/>
      <c r="G26" s="3"/>
      <c r="H26" s="8"/>
      <c r="I26" s="27"/>
      <c r="J26" s="29"/>
    </row>
    <row r="27" spans="1:15">
      <c r="A27" s="2" t="s">
        <v>7</v>
      </c>
      <c r="B27" s="3">
        <v>0.1</v>
      </c>
      <c r="C27" s="3">
        <v>7.5999999999999998E-2</v>
      </c>
      <c r="D27" s="3">
        <v>7.5999999999999998E-2</v>
      </c>
      <c r="E27" s="3">
        <v>1.2999999999999999E-2</v>
      </c>
      <c r="F27" s="3">
        <v>2.5000000000000001E-2</v>
      </c>
      <c r="G27" s="3">
        <v>26.4</v>
      </c>
      <c r="H27" s="8">
        <f t="shared" si="2"/>
        <v>29.992937298909204</v>
      </c>
      <c r="I27" s="27">
        <f t="shared" si="3"/>
        <v>0.13609610980716691</v>
      </c>
      <c r="J27" s="29"/>
    </row>
    <row r="28" spans="1:15">
      <c r="A28" s="2" t="s">
        <v>8</v>
      </c>
      <c r="B28" s="3">
        <v>0.1</v>
      </c>
      <c r="C28" s="3">
        <v>7.5999999999999998E-2</v>
      </c>
      <c r="D28" s="3">
        <v>7.5999999999999998E-2</v>
      </c>
      <c r="E28" s="3">
        <v>1.2999999999999999E-2</v>
      </c>
      <c r="F28" s="3">
        <v>2.5000000000000001E-2</v>
      </c>
      <c r="G28" s="3">
        <v>26.7</v>
      </c>
      <c r="H28" s="8">
        <f t="shared" si="2"/>
        <v>29.992937298909204</v>
      </c>
      <c r="I28" s="27">
        <f t="shared" si="3"/>
        <v>0.12333098497787286</v>
      </c>
      <c r="J28" s="29"/>
    </row>
    <row r="29" spans="1:15">
      <c r="A29" s="31" t="s">
        <v>9</v>
      </c>
      <c r="B29" s="32">
        <v>0.1</v>
      </c>
      <c r="C29" s="32">
        <v>7.5999999999999998E-2</v>
      </c>
      <c r="D29" s="32">
        <v>7.5999999999999998E-2</v>
      </c>
      <c r="E29" s="32">
        <v>1.2999999999999999E-2</v>
      </c>
      <c r="F29" s="32">
        <v>2.5000000000000001E-2</v>
      </c>
      <c r="G29" s="32">
        <v>26.1</v>
      </c>
      <c r="H29" s="33">
        <f t="shared" si="2"/>
        <v>29.992937298909204</v>
      </c>
      <c r="I29" s="34">
        <f t="shared" si="3"/>
        <v>0.14915468578196178</v>
      </c>
      <c r="J29" s="29"/>
    </row>
    <row r="30" spans="1:15">
      <c r="A30" s="35"/>
      <c r="B30" s="36"/>
      <c r="C30" s="36"/>
      <c r="D30" s="36"/>
      <c r="E30" s="36"/>
      <c r="F30" s="36"/>
      <c r="G30" s="36"/>
      <c r="H30" s="37" t="s">
        <v>38</v>
      </c>
      <c r="I30" s="27">
        <f>AVERAGE(I19:I29)</f>
        <v>7.7351419282308362E-2</v>
      </c>
      <c r="J30" s="29"/>
    </row>
    <row r="31" spans="1:15">
      <c r="J31" s="30"/>
    </row>
    <row r="32" spans="1:15">
      <c r="A32" s="15" t="s">
        <v>20</v>
      </c>
    </row>
    <row r="33" spans="1:13" ht="16.5">
      <c r="A33" s="2"/>
      <c r="B33" s="20" t="s">
        <v>22</v>
      </c>
      <c r="C33" s="20" t="s">
        <v>23</v>
      </c>
      <c r="D33" s="21" t="s">
        <v>27</v>
      </c>
      <c r="E33" s="2" t="s">
        <v>24</v>
      </c>
      <c r="F33" s="21" t="s">
        <v>25</v>
      </c>
      <c r="G33" s="6" t="s">
        <v>26</v>
      </c>
      <c r="H33" s="21" t="s">
        <v>28</v>
      </c>
      <c r="I33" s="3" t="s">
        <v>30</v>
      </c>
      <c r="J33" s="2" t="s">
        <v>29</v>
      </c>
      <c r="K33" s="3" t="s">
        <v>34</v>
      </c>
      <c r="L33" s="20" t="s">
        <v>35</v>
      </c>
      <c r="M33" s="2" t="s">
        <v>36</v>
      </c>
    </row>
    <row r="34" spans="1:13">
      <c r="A34" s="2" t="s">
        <v>1</v>
      </c>
      <c r="B34" s="3">
        <v>32.289000000000001</v>
      </c>
      <c r="C34" s="3">
        <v>5.9340000000000002</v>
      </c>
      <c r="D34" s="3">
        <v>0.47199999999999998</v>
      </c>
      <c r="E34" s="3">
        <v>0.11940000000000001</v>
      </c>
      <c r="F34" s="3">
        <v>2.75E-2</v>
      </c>
      <c r="G34" s="22">
        <v>3.7499999999999999E-2</v>
      </c>
      <c r="H34" s="23">
        <v>4.5999999999999999E-2</v>
      </c>
      <c r="I34" s="24">
        <f>(1/2)*(D34)*(((F34)^2)+((G34)^2))</f>
        <v>5.1034999999999991E-4</v>
      </c>
      <c r="J34" s="24">
        <f>(1/2)*(E34)*((H34)^2)</f>
        <v>1.2632520000000001E-4</v>
      </c>
      <c r="K34" s="24">
        <f>J34+I34</f>
        <v>6.3667519999999992E-4</v>
      </c>
      <c r="L34" s="28">
        <f>(J34*B34)/K34</f>
        <v>6.40658593706807</v>
      </c>
      <c r="M34" s="27">
        <f>(L34-C34)/L34</f>
        <v>7.3765643934270791E-2</v>
      </c>
    </row>
    <row r="35" spans="1:13">
      <c r="A35" s="2" t="s">
        <v>2</v>
      </c>
      <c r="B35" s="3">
        <v>24.085999999999999</v>
      </c>
      <c r="C35" s="3">
        <v>4.5380000000000003</v>
      </c>
      <c r="D35" s="3">
        <v>0.47199999999999998</v>
      </c>
      <c r="E35" s="3">
        <v>0.11940000000000001</v>
      </c>
      <c r="F35" s="3">
        <v>2.75E-2</v>
      </c>
      <c r="G35" s="22">
        <v>3.7499999999999999E-2</v>
      </c>
      <c r="H35" s="23">
        <v>4.5999999999999999E-2</v>
      </c>
      <c r="I35" s="24">
        <f t="shared" ref="I35:I37" si="4">(1/2)*(D35)*(((F35)^2)+((G35)^2))</f>
        <v>5.1034999999999991E-4</v>
      </c>
      <c r="J35" s="24">
        <f t="shared" ref="J35:J37" si="5">(1/2)*(E35)*((H35)^2)</f>
        <v>1.2632520000000001E-4</v>
      </c>
      <c r="K35" s="24">
        <f t="shared" ref="K35:K37" si="6">J35+I35</f>
        <v>6.3667519999999992E-4</v>
      </c>
      <c r="L35" s="28">
        <f>(J35*B35)/K35</f>
        <v>4.7789968373198768</v>
      </c>
      <c r="M35" s="27">
        <f>(L35-C35)/L35</f>
        <v>5.0428331619284075E-2</v>
      </c>
    </row>
    <row r="36" spans="1:13">
      <c r="A36" s="2" t="s">
        <v>3</v>
      </c>
      <c r="B36" s="3">
        <v>22.864000000000001</v>
      </c>
      <c r="C36" s="3">
        <v>4.3630000000000004</v>
      </c>
      <c r="D36" s="3">
        <v>0.47199999999999998</v>
      </c>
      <c r="E36" s="3">
        <v>0.11940000000000001</v>
      </c>
      <c r="F36" s="3">
        <v>2.75E-2</v>
      </c>
      <c r="G36" s="22">
        <v>3.7499999999999999E-2</v>
      </c>
      <c r="H36" s="23">
        <v>4.5999999999999999E-2</v>
      </c>
      <c r="I36" s="24">
        <f t="shared" si="4"/>
        <v>5.1034999999999991E-4</v>
      </c>
      <c r="J36" s="24">
        <f t="shared" si="5"/>
        <v>1.2632520000000001E-4</v>
      </c>
      <c r="K36" s="24">
        <f t="shared" si="6"/>
        <v>6.3667519999999992E-4</v>
      </c>
      <c r="L36" s="28">
        <f>(J36*B36)/K36</f>
        <v>4.5365350696870257</v>
      </c>
      <c r="M36" s="27">
        <f>(L36-C36)/L36</f>
        <v>3.8252778171292169E-2</v>
      </c>
    </row>
    <row r="37" spans="1:13">
      <c r="A37" s="2" t="s">
        <v>4</v>
      </c>
      <c r="B37" s="3">
        <v>42.761000000000003</v>
      </c>
      <c r="C37" s="3">
        <v>7.1559999999999997</v>
      </c>
      <c r="D37" s="3">
        <v>0.47199999999999998</v>
      </c>
      <c r="E37" s="3">
        <v>0.11940000000000001</v>
      </c>
      <c r="F37" s="3">
        <v>2.75E-2</v>
      </c>
      <c r="G37" s="22">
        <v>3.7499999999999999E-2</v>
      </c>
      <c r="H37" s="23">
        <v>4.5999999999999999E-2</v>
      </c>
      <c r="I37" s="24">
        <f t="shared" si="4"/>
        <v>5.1034999999999991E-4</v>
      </c>
      <c r="J37" s="24">
        <f t="shared" si="5"/>
        <v>1.2632520000000001E-4</v>
      </c>
      <c r="K37" s="24">
        <f t="shared" si="6"/>
        <v>6.3667519999999992E-4</v>
      </c>
      <c r="L37" s="28">
        <f>(J37*B37)/K37</f>
        <v>8.4843761421836454</v>
      </c>
      <c r="M37" s="34">
        <f>(L37-C37)/L37</f>
        <v>0.15656733269745843</v>
      </c>
    </row>
    <row r="38" spans="1:13">
      <c r="A38" s="17"/>
      <c r="B38" s="17"/>
      <c r="C38" s="17"/>
      <c r="D38" s="9"/>
      <c r="E38" s="9"/>
      <c r="F38" s="17"/>
      <c r="G38" s="9"/>
      <c r="H38" s="18"/>
      <c r="L38" s="37" t="s">
        <v>38</v>
      </c>
      <c r="M38" s="38">
        <f>AVERAGE(M34:M37)</f>
        <v>7.9753521605576361E-2</v>
      </c>
    </row>
    <row r="39" spans="1:13">
      <c r="A39" s="5"/>
      <c r="B39" s="9"/>
      <c r="C39" s="9"/>
      <c r="D39" s="9"/>
      <c r="E39" s="9"/>
      <c r="F39" s="17"/>
      <c r="G39" s="9"/>
      <c r="H39" s="18"/>
      <c r="I39" s="17"/>
      <c r="J39" s="17"/>
    </row>
    <row r="40" spans="1:13">
      <c r="A40" s="43"/>
      <c r="B40" s="41" t="s">
        <v>40</v>
      </c>
      <c r="C40" s="40"/>
      <c r="D40" s="40"/>
      <c r="E40" s="41"/>
      <c r="F40" s="41"/>
      <c r="G40" s="9"/>
      <c r="H40" s="18"/>
      <c r="I40" s="17"/>
      <c r="J40" s="17"/>
    </row>
    <row r="41" spans="1:13">
      <c r="A41" s="44">
        <v>1</v>
      </c>
      <c r="B41" s="49" t="s">
        <v>43</v>
      </c>
      <c r="C41" s="49"/>
      <c r="D41" s="49"/>
      <c r="E41" s="49"/>
      <c r="F41" s="49"/>
      <c r="G41" s="9"/>
      <c r="H41" s="18"/>
      <c r="I41" s="17"/>
      <c r="J41" s="17"/>
    </row>
    <row r="42" spans="1:13">
      <c r="A42" s="44"/>
      <c r="B42" s="49"/>
      <c r="C42" s="49"/>
      <c r="D42" s="49"/>
      <c r="E42" s="49"/>
      <c r="F42" s="49"/>
      <c r="G42" s="9"/>
      <c r="H42" s="18"/>
      <c r="I42" s="17"/>
      <c r="J42" s="17"/>
    </row>
    <row r="43" spans="1:13" ht="15" customHeight="1">
      <c r="A43" s="44">
        <v>2</v>
      </c>
      <c r="B43" s="46" t="s">
        <v>41</v>
      </c>
      <c r="C43" s="46"/>
      <c r="D43" s="46"/>
      <c r="E43" s="46"/>
      <c r="F43" s="46"/>
      <c r="G43" s="9"/>
      <c r="H43" s="18"/>
      <c r="I43" s="17"/>
      <c r="J43" s="17"/>
    </row>
    <row r="44" spans="1:13">
      <c r="A44" s="44"/>
      <c r="B44" s="46"/>
      <c r="C44" s="46"/>
      <c r="D44" s="46"/>
      <c r="E44" s="46"/>
      <c r="F44" s="46"/>
      <c r="G44" s="9"/>
      <c r="H44" s="18"/>
      <c r="I44" s="17"/>
      <c r="J44" s="17"/>
    </row>
    <row r="45" spans="1:13">
      <c r="A45" s="45"/>
      <c r="B45" s="46"/>
      <c r="C45" s="46"/>
      <c r="D45" s="46"/>
      <c r="E45" s="46"/>
      <c r="F45" s="46"/>
      <c r="G45" s="9"/>
      <c r="H45" s="18"/>
      <c r="I45" s="17"/>
      <c r="J45" s="17"/>
    </row>
    <row r="46" spans="1:13">
      <c r="A46" s="42">
        <v>3</v>
      </c>
      <c r="B46" s="47" t="s">
        <v>42</v>
      </c>
      <c r="C46" s="47"/>
      <c r="D46" s="47"/>
      <c r="E46" s="47"/>
      <c r="F46" s="47"/>
    </row>
    <row r="47" spans="1:13">
      <c r="A47" s="40"/>
      <c r="B47" s="47"/>
      <c r="C47" s="47"/>
      <c r="D47" s="47"/>
      <c r="E47" s="47"/>
      <c r="F47" s="47"/>
    </row>
    <row r="48" spans="1:13">
      <c r="A48" s="40"/>
      <c r="B48" s="40"/>
      <c r="C48" s="40"/>
      <c r="D48" s="40"/>
      <c r="E48" s="40"/>
      <c r="F48" s="40"/>
    </row>
  </sheetData>
  <mergeCells count="8">
    <mergeCell ref="A1:I1"/>
    <mergeCell ref="B46:F47"/>
    <mergeCell ref="B41:F42"/>
    <mergeCell ref="B43:F45"/>
    <mergeCell ref="K6:O8"/>
    <mergeCell ref="K3:O5"/>
    <mergeCell ref="K18:O22"/>
    <mergeCell ref="K23:O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Anne Fischer</dc:creator>
  <cp:lastModifiedBy>Charity Fischer</cp:lastModifiedBy>
  <dcterms:created xsi:type="dcterms:W3CDTF">2018-10-30T22:07:07Z</dcterms:created>
  <dcterms:modified xsi:type="dcterms:W3CDTF">2018-11-06T20:38:00Z</dcterms:modified>
</cp:coreProperties>
</file>